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activeTab="0"/>
  </bookViews>
  <sheets>
    <sheet name="p&amp;l" sheetId="1" r:id="rId1"/>
    <sheet name="bs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<sst xmlns="http://schemas.openxmlformats.org/spreadsheetml/2006/main" count="137" uniqueCount="116">
  <si>
    <t>HABIB CORPORATION BERHAD (397979-A)</t>
  </si>
  <si>
    <t>QUARTERLY REPORT ON CONSOLIDATED RESULTS</t>
  </si>
  <si>
    <t xml:space="preserve"> FOR THE FINANCIAL QUARTER ENDED 31 DECEMBER 2000</t>
  </si>
  <si>
    <t>(The figures have not been audited.)</t>
  </si>
  <si>
    <t>INDIVIDUAL PERIOD</t>
  </si>
  <si>
    <t>CUMULATIVE PERIOD</t>
  </si>
  <si>
    <t xml:space="preserve">CURRENT </t>
  </si>
  <si>
    <t>PRECEDING YEAR</t>
  </si>
  <si>
    <t>YEAR</t>
  </si>
  <si>
    <t>CORRESPONDING</t>
  </si>
  <si>
    <t>YEAR-</t>
  </si>
  <si>
    <t>QUARTER</t>
  </si>
  <si>
    <t>TO-DATE</t>
  </si>
  <si>
    <t>PERIOD</t>
  </si>
  <si>
    <t>31/12/2000</t>
  </si>
  <si>
    <t>31/12/1999</t>
  </si>
  <si>
    <t>CONSOLIDATED INCOME STATEMENT</t>
  </si>
  <si>
    <t>RM'000</t>
  </si>
  <si>
    <t>1 (a)</t>
  </si>
  <si>
    <t>Turnover</t>
  </si>
  <si>
    <t>(b)</t>
  </si>
  <si>
    <t>Investment income</t>
  </si>
  <si>
    <t>(c)</t>
  </si>
  <si>
    <t>Other income including interest income</t>
  </si>
  <si>
    <t>2 (a)</t>
  </si>
  <si>
    <t>Operating profit/(loss) before interest on</t>
  </si>
  <si>
    <t xml:space="preserve"> borrowings, depreciation and amortisation,</t>
  </si>
  <si>
    <t xml:space="preserve">exceptional items, income tax, minority </t>
  </si>
  <si>
    <t>interests and extraordinary items</t>
  </si>
  <si>
    <t xml:space="preserve">  (b)</t>
  </si>
  <si>
    <t>Less interest on borrowings</t>
  </si>
  <si>
    <t xml:space="preserve">  (c)</t>
  </si>
  <si>
    <t>Less depreciation and amortisation</t>
  </si>
  <si>
    <t xml:space="preserve"> (d)</t>
  </si>
  <si>
    <t>Exceptional items</t>
  </si>
  <si>
    <t xml:space="preserve"> (e)</t>
  </si>
  <si>
    <t xml:space="preserve">Operating profit/(loss) after interest </t>
  </si>
  <si>
    <t xml:space="preserve">on borrowings, depreciation and </t>
  </si>
  <si>
    <t>amortisation, and exceptional items but</t>
  </si>
  <si>
    <t xml:space="preserve"> before income tax,  minority interests and</t>
  </si>
  <si>
    <t xml:space="preserve"> extraordinary items</t>
  </si>
  <si>
    <t xml:space="preserve">  (f)</t>
  </si>
  <si>
    <t>Share in the results of associated companies</t>
  </si>
  <si>
    <t xml:space="preserve">  (g)</t>
  </si>
  <si>
    <t>Profit/(loss) before taxation, minority</t>
  </si>
  <si>
    <t xml:space="preserve"> interests and extraordinary items</t>
  </si>
  <si>
    <t xml:space="preserve">  (h)</t>
  </si>
  <si>
    <t>Taxation</t>
  </si>
  <si>
    <t xml:space="preserve">  (i)</t>
  </si>
  <si>
    <t>(i)  Profit/(loss) after taxation before</t>
  </si>
  <si>
    <t xml:space="preserve">      deducting minority interests</t>
  </si>
  <si>
    <t>(ii) Less minority interests</t>
  </si>
  <si>
    <t xml:space="preserve">  (j)</t>
  </si>
  <si>
    <t>Profit/(loss) after taxation attributable to</t>
  </si>
  <si>
    <t>members of the company</t>
  </si>
  <si>
    <t xml:space="preserve"> (k)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</si>
  <si>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</si>
  <si>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</si>
  <si>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</si>
  <si>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</si>
  <si>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 xml:space="preserve"> (l)</t>
  </si>
  <si>
    <t xml:space="preserve">Profit/(loss) after taxation and </t>
  </si>
  <si>
    <t xml:space="preserve">extraordinary items attributable to </t>
  </si>
  <si>
    <t xml:space="preserve"> members of the company</t>
  </si>
  <si>
    <t>3 (a)</t>
  </si>
  <si>
    <t xml:space="preserve">Earnings per share based on 2(j) above </t>
  </si>
  <si>
    <t>after deducting  any provision for  preference</t>
  </si>
  <si>
    <t xml:space="preserve"> dividends, if any:</t>
  </si>
  <si>
    <t>(i)  Basic,</t>
  </si>
  <si>
    <t xml:space="preserve">      (based on 37,000,000 ordinary shares-sen)</t>
  </si>
  <si>
    <t>(ii)  Fully diluted,</t>
  </si>
  <si>
    <t>4 (a)</t>
  </si>
  <si>
    <t>Dividend per share (sen)</t>
  </si>
  <si>
    <t xml:space="preserve">   (b)</t>
  </si>
  <si>
    <t>Dividend Description</t>
  </si>
  <si>
    <t>Proposed final tax exempt dividend of 5 sen per ordinary share</t>
  </si>
  <si>
    <t>AS AT END</t>
  </si>
  <si>
    <t>AS AT PRECEDING</t>
  </si>
  <si>
    <t>OF CURRENT</t>
  </si>
  <si>
    <t>FINANCIAL</t>
  </si>
  <si>
    <t>YEAR END</t>
  </si>
  <si>
    <t>Net tangible assets per share (RM)</t>
  </si>
  <si>
    <t xml:space="preserve"> Quarterly report on consolidated results for the financial quarter ended 31 Dectember 2000 </t>
  </si>
  <si>
    <t>(The figures have not been audited)</t>
  </si>
  <si>
    <t>AS AT</t>
  </si>
  <si>
    <t>END OF</t>
  </si>
  <si>
    <t>PRECEDING</t>
  </si>
  <si>
    <t>CURRENT</t>
  </si>
  <si>
    <t>CONSOLIDATED BALANCE SHEET</t>
  </si>
  <si>
    <t>FIXED ASSETS</t>
  </si>
  <si>
    <t>CURRENT ASSETS</t>
  </si>
  <si>
    <t>Stocks</t>
  </si>
  <si>
    <t>Trade debtors</t>
  </si>
  <si>
    <t>Other debtors, deposits and prepayment</t>
  </si>
  <si>
    <t>Tax recoverable</t>
  </si>
  <si>
    <t>Deposit with  licensed bank</t>
  </si>
  <si>
    <t>Cash and bank balances</t>
  </si>
  <si>
    <t>LESS: CURRENT LIABILITIES</t>
  </si>
  <si>
    <t>Trade creditors</t>
  </si>
  <si>
    <t>Other creditors and accruals</t>
  </si>
  <si>
    <t>Bank borrowings</t>
  </si>
  <si>
    <t>Provision for taxation</t>
  </si>
  <si>
    <t>Proposed dividend</t>
  </si>
  <si>
    <t>Net Current Assets</t>
  </si>
  <si>
    <t>EXPENDITURE CARRIED FORWARD</t>
  </si>
  <si>
    <t>Financed by:</t>
  </si>
  <si>
    <t>SHARE CAPITAL</t>
  </si>
  <si>
    <t>RESERVES</t>
  </si>
  <si>
    <t>Share premium</t>
  </si>
  <si>
    <t>Retained profit</t>
  </si>
  <si>
    <t>Shareholders' Funds</t>
  </si>
  <si>
    <t>HIRE PURCHASE CREDITORS</t>
  </si>
  <si>
    <t>TERM LOANS</t>
  </si>
  <si>
    <t>FRANCHISE FEE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</si>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</sst>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Accounting"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Accounting"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64" fontId="1" fillId="0" borderId="0" xfId="15" applyNumberFormat="1" applyFont="1" applyAlignment="1">
      <alignment horizontal="left"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3" fillId="0" borderId="0" xfId="15" applyNumberFormat="1" applyFont="1" applyAlignment="1">
      <alignment horizontal="left"/>
    </xf>
    <xf numFmtId="164" fontId="2" fillId="0" borderId="0" xfId="15" applyNumberFormat="1" applyFont="1" applyAlignment="1">
      <alignment horizontal="left"/>
    </xf>
    <xf numFmtId="164" fontId="2" fillId="0" borderId="0" xfId="15" applyNumberFormat="1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164" fontId="3" fillId="0" borderId="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4" fillId="0" borderId="0" xfId="15" applyNumberFormat="1" applyFont="1" applyBorder="1" applyAlignment="1">
      <alignment horizontal="center"/>
    </xf>
    <xf numFmtId="164" fontId="4" fillId="0" borderId="4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5" fillId="0" borderId="4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left"/>
    </xf>
    <xf numFmtId="164" fontId="6" fillId="0" borderId="0" xfId="15" applyNumberFormat="1" applyFont="1" applyBorder="1" applyAlignment="1">
      <alignment horizontal="center"/>
    </xf>
    <xf numFmtId="164" fontId="6" fillId="0" borderId="4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164" fontId="3" fillId="0" borderId="5" xfId="15" applyNumberFormat="1" applyFont="1" applyBorder="1" applyAlignment="1">
      <alignment/>
    </xf>
    <xf numFmtId="164" fontId="3" fillId="0" borderId="6" xfId="15" applyNumberFormat="1" applyFont="1" applyBorder="1" applyAlignment="1">
      <alignment horizontal="center"/>
    </xf>
    <xf numFmtId="164" fontId="3" fillId="0" borderId="7" xfId="15" applyNumberFormat="1" applyFont="1" applyBorder="1" applyAlignment="1">
      <alignment/>
    </xf>
    <xf numFmtId="164" fontId="3" fillId="0" borderId="5" xfId="15" applyNumberFormat="1" applyFont="1" applyBorder="1" applyAlignment="1">
      <alignment horizontal="center"/>
    </xf>
    <xf numFmtId="164" fontId="2" fillId="0" borderId="8" xfId="15" applyNumberFormat="1" applyFont="1" applyBorder="1" applyAlignment="1">
      <alignment horizontal="center"/>
    </xf>
    <xf numFmtId="164" fontId="2" fillId="0" borderId="4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164" fontId="2" fillId="0" borderId="4" xfId="15" applyNumberFormat="1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8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 horizontal="right"/>
    </xf>
    <xf numFmtId="164" fontId="2" fillId="0" borderId="3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4" xfId="15" applyNumberFormat="1" applyFont="1" applyBorder="1" applyAlignment="1">
      <alignment/>
    </xf>
    <xf numFmtId="164" fontId="3" fillId="0" borderId="0" xfId="15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64" fontId="3" fillId="0" borderId="8" xfId="15" applyNumberFormat="1" applyFont="1" applyBorder="1" applyAlignment="1">
      <alignment horizontal="center"/>
    </xf>
    <xf numFmtId="164" fontId="3" fillId="0" borderId="11" xfId="15" applyNumberFormat="1" applyFont="1" applyBorder="1" applyAlignment="1">
      <alignment/>
    </xf>
    <xf numFmtId="164" fontId="3" fillId="0" borderId="12" xfId="15" applyNumberFormat="1" applyFont="1" applyBorder="1" applyAlignment="1">
      <alignment horizontal="center"/>
    </xf>
    <xf numFmtId="164" fontId="3" fillId="0" borderId="13" xfId="15" applyNumberFormat="1" applyFont="1" applyBorder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14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8" xfId="15" applyNumberFormat="1" applyFont="1" applyBorder="1" applyAlignment="1">
      <alignment/>
    </xf>
    <xf numFmtId="43" fontId="2" fillId="0" borderId="4" xfId="15" applyNumberFormat="1" applyFont="1" applyBorder="1" applyAlignment="1">
      <alignment/>
    </xf>
    <xf numFmtId="164" fontId="7" fillId="0" borderId="0" xfId="15" applyNumberFormat="1" applyFont="1" applyBorder="1" applyAlignment="1">
      <alignment horizontal="right"/>
    </xf>
    <xf numFmtId="43" fontId="2" fillId="0" borderId="0" xfId="15" applyNumberFormat="1" applyFont="1" applyBorder="1" applyAlignment="1">
      <alignment horizontal="right"/>
    </xf>
    <xf numFmtId="43" fontId="2" fillId="0" borderId="8" xfId="15" applyNumberFormat="1" applyFont="1" applyBorder="1" applyAlignment="1">
      <alignment horizontal="right"/>
    </xf>
    <xf numFmtId="43" fontId="2" fillId="0" borderId="4" xfId="15" applyNumberFormat="1" applyFont="1" applyBorder="1" applyAlignment="1">
      <alignment horizontal="right"/>
    </xf>
    <xf numFmtId="43" fontId="2" fillId="0" borderId="0" xfId="15" applyFont="1" applyBorder="1" applyAlignment="1">
      <alignment/>
    </xf>
    <xf numFmtId="43" fontId="2" fillId="0" borderId="4" xfId="15" applyFont="1" applyBorder="1" applyAlignment="1">
      <alignment horizontal="right"/>
    </xf>
    <xf numFmtId="43" fontId="2" fillId="0" borderId="0" xfId="15" applyFont="1" applyBorder="1" applyAlignment="1">
      <alignment horizontal="center"/>
    </xf>
    <xf numFmtId="164" fontId="2" fillId="0" borderId="0" xfId="15" applyNumberFormat="1" applyFont="1" applyBorder="1" applyAlignment="1">
      <alignment horizontal="right" vertical="center"/>
    </xf>
    <xf numFmtId="164" fontId="2" fillId="0" borderId="0" xfId="15" applyNumberFormat="1" applyFont="1" applyBorder="1" applyAlignment="1">
      <alignment vertical="center"/>
    </xf>
    <xf numFmtId="164" fontId="2" fillId="0" borderId="0" xfId="15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2" fillId="0" borderId="0" xfId="15" applyNumberFormat="1" applyFont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2" xfId="15" applyNumberFormat="1" applyFont="1" applyBorder="1" applyAlignment="1">
      <alignment horizontal="center"/>
    </xf>
    <xf numFmtId="43" fontId="2" fillId="0" borderId="0" xfId="15" applyNumberFormat="1" applyFont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164" fontId="9" fillId="0" borderId="0" xfId="15" applyNumberFormat="1" applyFont="1" applyAlignment="1">
      <alignment horizontal="left"/>
    </xf>
    <xf numFmtId="164" fontId="8" fillId="0" borderId="0" xfId="15" applyNumberFormat="1" applyFont="1" applyAlignment="1">
      <alignment horizontal="left"/>
    </xf>
    <xf numFmtId="164" fontId="9" fillId="0" borderId="0" xfId="15" applyNumberFormat="1" applyFont="1" applyAlignment="1">
      <alignment horizontal="center"/>
    </xf>
    <xf numFmtId="0" fontId="9" fillId="0" borderId="0" xfId="0" applyFont="1" applyAlignment="1">
      <alignment/>
    </xf>
    <xf numFmtId="164" fontId="9" fillId="0" borderId="0" xfId="15" applyNumberFormat="1" applyFont="1" applyAlignment="1">
      <alignment/>
    </xf>
    <xf numFmtId="164" fontId="10" fillId="0" borderId="0" xfId="15" applyNumberFormat="1" applyFont="1" applyAlignment="1">
      <alignment horizontal="left"/>
    </xf>
    <xf numFmtId="164" fontId="10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64" fontId="8" fillId="0" borderId="0" xfId="15" applyNumberFormat="1" applyFont="1" applyAlignment="1">
      <alignment horizontal="left"/>
    </xf>
    <xf numFmtId="164" fontId="8" fillId="0" borderId="15" xfId="15" applyNumberFormat="1" applyFont="1" applyBorder="1" applyAlignment="1">
      <alignment/>
    </xf>
    <xf numFmtId="164" fontId="8" fillId="0" borderId="9" xfId="15" applyNumberFormat="1" applyFont="1" applyBorder="1" applyAlignment="1">
      <alignment/>
    </xf>
    <xf numFmtId="164" fontId="8" fillId="0" borderId="16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17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9" fillId="0" borderId="11" xfId="15" applyNumberFormat="1" applyFont="1" applyBorder="1" applyAlignment="1">
      <alignment/>
    </xf>
    <xf numFmtId="164" fontId="8" fillId="0" borderId="0" xfId="15" applyNumberFormat="1" applyFont="1" applyBorder="1" applyAlignment="1">
      <alignment horizontal="left"/>
    </xf>
    <xf numFmtId="43" fontId="8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FY2000%204QTR\ConsolP&amp;L-Dec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FY2000%20December\board%20dec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FY2000%204QTR\bs%20conso%20Dec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"/>
      <sheetName val="board"/>
      <sheetName val="SummaryPL"/>
      <sheetName val="DetailsPL"/>
      <sheetName val="Groupgrowth"/>
      <sheetName val="Adjustmnt"/>
    </sheetNames>
    <sheetDataSet>
      <sheetData sheetId="2">
        <row r="14">
          <cell r="S14">
            <v>934320</v>
          </cell>
        </row>
        <row r="16">
          <cell r="S16">
            <v>84906</v>
          </cell>
        </row>
        <row r="18">
          <cell r="S18">
            <v>52511</v>
          </cell>
        </row>
        <row r="26">
          <cell r="S26">
            <v>1160001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s"/>
      <sheetName val="p&amp;l"/>
    </sheetNames>
    <sheetDataSet>
      <sheetData sheetId="2">
        <row r="1">
          <cell r="A1" t="str">
            <v>HABIB CORPORATION BERHAD (397979-A)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SummaryBS"/>
      <sheetName val="FIXEDASSET"/>
      <sheetName val="STOCK"/>
      <sheetName val="RELATED"/>
      <sheetName val="wei avg"/>
      <sheetName val="FIFO"/>
    </sheetNames>
    <sheetDataSet>
      <sheetData sheetId="1">
        <row r="17">
          <cell r="S17">
            <v>2979272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66"/>
  <sheetViews>
    <sheetView tabSelected="1" workbookViewId="0" topLeftCell="A52">
      <selection activeCell="B58" sqref="B58"/>
    </sheetView>
  </sheetViews>
  <sheetFormatPr defaultColWidth="9.140625" defaultRowHeight="12.75"/>
  <cols>
    <col min="1" max="1" width="4.7109375" style="44" customWidth="1"/>
    <col min="2" max="2" width="43.421875" style="2" customWidth="1"/>
    <col min="3" max="3" width="12.7109375" style="2" customWidth="1"/>
    <col min="4" max="4" width="14.7109375" style="2" customWidth="1"/>
    <col min="5" max="5" width="12.7109375" style="2" customWidth="1"/>
    <col min="6" max="6" width="14.7109375" style="2" customWidth="1"/>
    <col min="7" max="7" width="3.421875" style="3" customWidth="1"/>
    <col min="8" max="16384" width="9.140625" style="3" customWidth="1"/>
  </cols>
  <sheetData>
    <row r="1" ht="18.75">
      <c r="A1" s="1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5" t="s">
        <v>3</v>
      </c>
    </row>
    <row r="5" ht="9.75" customHeight="1">
      <c r="A5" s="5"/>
    </row>
    <row r="6" spans="1:6" s="11" customFormat="1" ht="12.75">
      <c r="A6" s="6"/>
      <c r="B6" s="7"/>
      <c r="C6" s="8" t="s">
        <v>4</v>
      </c>
      <c r="D6" s="9"/>
      <c r="E6" s="10" t="s">
        <v>5</v>
      </c>
      <c r="F6" s="8"/>
    </row>
    <row r="7" spans="1:6" s="11" customFormat="1" ht="12.75">
      <c r="A7" s="6"/>
      <c r="B7" s="7"/>
      <c r="C7" s="12" t="s">
        <v>6</v>
      </c>
      <c r="D7" s="12" t="s">
        <v>7</v>
      </c>
      <c r="E7" s="13" t="s">
        <v>6</v>
      </c>
      <c r="F7" s="12" t="s">
        <v>7</v>
      </c>
    </row>
    <row r="8" spans="1:6" s="11" customFormat="1" ht="12.75">
      <c r="A8" s="6"/>
      <c r="B8" s="7"/>
      <c r="C8" s="12" t="s">
        <v>8</v>
      </c>
      <c r="D8" s="12" t="s">
        <v>9</v>
      </c>
      <c r="E8" s="13" t="s">
        <v>10</v>
      </c>
      <c r="F8" s="12" t="s">
        <v>9</v>
      </c>
    </row>
    <row r="9" spans="1:6" s="11" customFormat="1" ht="12.75">
      <c r="A9" s="6"/>
      <c r="B9" s="7"/>
      <c r="C9" s="12" t="s">
        <v>11</v>
      </c>
      <c r="D9" s="12" t="s">
        <v>11</v>
      </c>
      <c r="E9" s="13" t="s">
        <v>12</v>
      </c>
      <c r="F9" s="12" t="s">
        <v>13</v>
      </c>
    </row>
    <row r="10" spans="1:6" s="11" customFormat="1" ht="12.75">
      <c r="A10" s="6"/>
      <c r="B10" s="7"/>
      <c r="C10" s="14" t="s">
        <v>14</v>
      </c>
      <c r="D10" s="14" t="s">
        <v>15</v>
      </c>
      <c r="E10" s="15" t="s">
        <v>14</v>
      </c>
      <c r="F10" s="14" t="s">
        <v>15</v>
      </c>
    </row>
    <row r="11" spans="1:6" s="11" customFormat="1" ht="15">
      <c r="A11" s="16" t="s">
        <v>16</v>
      </c>
      <c r="B11" s="7"/>
      <c r="C11" s="17" t="s">
        <v>17</v>
      </c>
      <c r="D11" s="17" t="s">
        <v>17</v>
      </c>
      <c r="E11" s="18" t="s">
        <v>17</v>
      </c>
      <c r="F11" s="17" t="s">
        <v>17</v>
      </c>
    </row>
    <row r="12" spans="1:6" s="11" customFormat="1" ht="21" customHeight="1" thickBot="1">
      <c r="A12" s="19" t="s">
        <v>18</v>
      </c>
      <c r="B12" s="7" t="s">
        <v>19</v>
      </c>
      <c r="C12" s="20">
        <v>40598</v>
      </c>
      <c r="D12" s="21">
        <v>36658</v>
      </c>
      <c r="E12" s="22">
        <v>120624</v>
      </c>
      <c r="F12" s="23">
        <v>131348</v>
      </c>
    </row>
    <row r="13" spans="1:6" s="11" customFormat="1" ht="12.75" customHeight="1" thickTop="1">
      <c r="A13" s="19" t="s">
        <v>20</v>
      </c>
      <c r="B13" s="7" t="s">
        <v>21</v>
      </c>
      <c r="C13" s="19">
        <v>0</v>
      </c>
      <c r="D13" s="24">
        <v>0</v>
      </c>
      <c r="E13" s="25">
        <v>0</v>
      </c>
      <c r="F13" s="26">
        <v>0</v>
      </c>
    </row>
    <row r="14" spans="1:6" s="11" customFormat="1" ht="12.75" customHeight="1">
      <c r="A14" s="19" t="s">
        <v>22</v>
      </c>
      <c r="B14" s="7" t="s">
        <v>23</v>
      </c>
      <c r="C14" s="7">
        <f>1072-598</f>
        <v>474</v>
      </c>
      <c r="D14" s="26">
        <v>246</v>
      </c>
      <c r="E14" s="27">
        <f>('[1]SummaryPL'!S14+'[1]SummaryPL'!S16+'[1]SummaryPL'!S18)/1000</f>
        <v>1071.737</v>
      </c>
      <c r="F14" s="26">
        <v>768</v>
      </c>
    </row>
    <row r="15" spans="1:5" s="11" customFormat="1" ht="21" customHeight="1">
      <c r="A15" s="19" t="s">
        <v>24</v>
      </c>
      <c r="B15" s="7" t="s">
        <v>25</v>
      </c>
      <c r="E15" s="28"/>
    </row>
    <row r="16" spans="1:6" s="11" customFormat="1" ht="12.75">
      <c r="A16" s="19"/>
      <c r="B16" s="11" t="s">
        <v>26</v>
      </c>
      <c r="C16" s="7"/>
      <c r="D16" s="29"/>
      <c r="E16" s="27"/>
      <c r="F16" s="19"/>
    </row>
    <row r="17" spans="1:6" s="11" customFormat="1" ht="12.75">
      <c r="A17" s="19"/>
      <c r="B17" s="7" t="s">
        <v>27</v>
      </c>
      <c r="C17" s="7"/>
      <c r="D17" s="29"/>
      <c r="E17" s="27"/>
      <c r="F17" s="19"/>
    </row>
    <row r="18" spans="1:6" s="11" customFormat="1" ht="12.75">
      <c r="A18" s="19"/>
      <c r="B18" s="7" t="s">
        <v>28</v>
      </c>
      <c r="C18" s="7">
        <f>+C19+C20+C21+C23</f>
        <v>6002</v>
      </c>
      <c r="D18" s="7">
        <f>+D19+D20+D21+D23</f>
        <v>5762</v>
      </c>
      <c r="E18" s="27">
        <f>+E19+E20+E21+E23</f>
        <v>14012.17</v>
      </c>
      <c r="F18" s="7">
        <f>+F19+F20+F21+F23</f>
        <v>17388</v>
      </c>
    </row>
    <row r="19" spans="1:6" s="11" customFormat="1" ht="14.25" customHeight="1">
      <c r="A19" s="19" t="s">
        <v>29</v>
      </c>
      <c r="B19" s="7" t="s">
        <v>30</v>
      </c>
      <c r="C19" s="7">
        <v>337</v>
      </c>
      <c r="D19" s="24">
        <v>295</v>
      </c>
      <c r="E19" s="27">
        <f>'[1]SummaryPL'!S26/1000</f>
        <v>1160.001</v>
      </c>
      <c r="F19" s="26">
        <v>1196</v>
      </c>
    </row>
    <row r="20" spans="1:6" s="11" customFormat="1" ht="12.75" customHeight="1">
      <c r="A20" s="19" t="s">
        <v>31</v>
      </c>
      <c r="B20" s="7" t="s">
        <v>32</v>
      </c>
      <c r="C20" s="7">
        <v>277</v>
      </c>
      <c r="D20" s="24">
        <v>238</v>
      </c>
      <c r="E20" s="27">
        <f>1045.769+18</f>
        <v>1063.769</v>
      </c>
      <c r="F20" s="26">
        <v>1147</v>
      </c>
    </row>
    <row r="21" spans="1:6" s="11" customFormat="1" ht="12.75" customHeight="1">
      <c r="A21" s="19" t="s">
        <v>33</v>
      </c>
      <c r="B21" s="7" t="s">
        <v>34</v>
      </c>
      <c r="C21" s="19">
        <v>0</v>
      </c>
      <c r="D21" s="24">
        <v>0</v>
      </c>
      <c r="E21" s="25">
        <v>0</v>
      </c>
      <c r="F21" s="26">
        <v>0</v>
      </c>
    </row>
    <row r="22" spans="1:6" s="11" customFormat="1" ht="9" customHeight="1">
      <c r="A22" s="19"/>
      <c r="B22" s="7"/>
      <c r="C22" s="30"/>
      <c r="D22" s="31"/>
      <c r="E22" s="32"/>
      <c r="F22" s="33"/>
    </row>
    <row r="23" spans="1:6" s="11" customFormat="1" ht="12.75">
      <c r="A23" s="19" t="s">
        <v>35</v>
      </c>
      <c r="B23" s="7" t="s">
        <v>36</v>
      </c>
      <c r="C23" s="7">
        <v>5388</v>
      </c>
      <c r="D23" s="24">
        <v>5229</v>
      </c>
      <c r="E23" s="27">
        <v>11788.4</v>
      </c>
      <c r="F23" s="26">
        <v>15045</v>
      </c>
    </row>
    <row r="24" spans="1:6" s="11" customFormat="1" ht="12.75">
      <c r="A24" s="19"/>
      <c r="B24" s="7" t="s">
        <v>37</v>
      </c>
      <c r="C24" s="7"/>
      <c r="D24" s="24"/>
      <c r="E24" s="27"/>
      <c r="F24" s="26"/>
    </row>
    <row r="25" spans="1:6" s="11" customFormat="1" ht="12.75">
      <c r="A25" s="19"/>
      <c r="B25" s="7" t="s">
        <v>38</v>
      </c>
      <c r="C25" s="7"/>
      <c r="D25" s="24"/>
      <c r="E25" s="27"/>
      <c r="F25" s="26"/>
    </row>
    <row r="26" spans="1:6" s="11" customFormat="1" ht="12.75">
      <c r="A26" s="19"/>
      <c r="B26" s="7" t="s">
        <v>39</v>
      </c>
      <c r="C26" s="7"/>
      <c r="D26" s="29"/>
      <c r="E26" s="27"/>
      <c r="F26" s="19"/>
    </row>
    <row r="27" spans="1:6" s="11" customFormat="1" ht="12.75">
      <c r="A27" s="19"/>
      <c r="B27" s="7" t="s">
        <v>40</v>
      </c>
      <c r="C27" s="7"/>
      <c r="D27" s="29"/>
      <c r="E27" s="27"/>
      <c r="F27" s="19"/>
    </row>
    <row r="28" spans="1:6" s="11" customFormat="1" ht="15" customHeight="1">
      <c r="A28" s="19" t="s">
        <v>41</v>
      </c>
      <c r="B28" s="7" t="s">
        <v>42</v>
      </c>
      <c r="C28" s="19">
        <v>0</v>
      </c>
      <c r="D28" s="24">
        <v>0</v>
      </c>
      <c r="E28" s="25">
        <v>0</v>
      </c>
      <c r="F28" s="26">
        <v>0</v>
      </c>
    </row>
    <row r="29" spans="1:6" s="11" customFormat="1" ht="9" customHeight="1">
      <c r="A29" s="19"/>
      <c r="B29" s="7"/>
      <c r="C29" s="30"/>
      <c r="D29" s="31"/>
      <c r="E29" s="32"/>
      <c r="F29" s="33"/>
    </row>
    <row r="30" spans="1:4" s="11" customFormat="1" ht="12.75">
      <c r="A30" s="19" t="s">
        <v>43</v>
      </c>
      <c r="B30" s="7" t="s">
        <v>44</v>
      </c>
      <c r="D30" s="34"/>
    </row>
    <row r="31" spans="1:6" s="11" customFormat="1" ht="12.75">
      <c r="A31" s="19"/>
      <c r="B31" s="7" t="s">
        <v>45</v>
      </c>
      <c r="C31" s="35">
        <f>+C23+C28</f>
        <v>5388</v>
      </c>
      <c r="D31" s="35">
        <f>+D23+D28</f>
        <v>5229</v>
      </c>
      <c r="E31" s="36">
        <f>+E23+E28</f>
        <v>11788.4</v>
      </c>
      <c r="F31" s="37">
        <f>+F23+F28</f>
        <v>15045</v>
      </c>
    </row>
    <row r="32" spans="1:6" s="11" customFormat="1" ht="20.25" customHeight="1">
      <c r="A32" s="19" t="s">
        <v>46</v>
      </c>
      <c r="B32" s="7" t="s">
        <v>47</v>
      </c>
      <c r="C32" s="19">
        <v>1182</v>
      </c>
      <c r="D32" s="24">
        <v>28</v>
      </c>
      <c r="E32" s="25">
        <v>1870.6</v>
      </c>
      <c r="F32" s="26">
        <v>28</v>
      </c>
    </row>
    <row r="33" spans="1:6" s="11" customFormat="1" ht="9" customHeight="1">
      <c r="A33" s="19"/>
      <c r="B33" s="7"/>
      <c r="C33" s="30"/>
      <c r="D33" s="31"/>
      <c r="E33" s="32"/>
      <c r="F33" s="33"/>
    </row>
    <row r="34" spans="1:5" s="11" customFormat="1" ht="12.75">
      <c r="A34" s="19" t="s">
        <v>48</v>
      </c>
      <c r="B34" s="7" t="s">
        <v>49</v>
      </c>
      <c r="C34" s="38"/>
      <c r="E34" s="39"/>
    </row>
    <row r="35" spans="1:6" s="11" customFormat="1" ht="12.75">
      <c r="A35" s="19"/>
      <c r="B35" s="7" t="s">
        <v>50</v>
      </c>
      <c r="C35" s="35">
        <f>+C31-C32</f>
        <v>4206</v>
      </c>
      <c r="D35" s="40">
        <f>+D31-D32</f>
        <v>5201</v>
      </c>
      <c r="E35" s="36">
        <f>+E31-E32</f>
        <v>9917.8</v>
      </c>
      <c r="F35" s="35">
        <f>+F31-F32</f>
        <v>15017</v>
      </c>
    </row>
    <row r="36" spans="1:6" s="11" customFormat="1" ht="12.75" customHeight="1">
      <c r="A36" s="19"/>
      <c r="B36" s="7" t="s">
        <v>51</v>
      </c>
      <c r="C36" s="19">
        <v>0</v>
      </c>
      <c r="D36" s="24">
        <v>0</v>
      </c>
      <c r="E36" s="25">
        <v>0</v>
      </c>
      <c r="F36" s="26">
        <v>0</v>
      </c>
    </row>
    <row r="37" spans="1:6" s="11" customFormat="1" ht="9" customHeight="1">
      <c r="A37" s="19"/>
      <c r="B37" s="7"/>
      <c r="C37" s="30"/>
      <c r="D37" s="31"/>
      <c r="E37" s="32"/>
      <c r="F37" s="33"/>
    </row>
    <row r="38" spans="1:5" s="11" customFormat="1" ht="12.75">
      <c r="A38" s="19" t="s">
        <v>52</v>
      </c>
      <c r="B38" s="7" t="s">
        <v>53</v>
      </c>
      <c r="C38" s="38"/>
      <c r="E38" s="39"/>
    </row>
    <row r="39" spans="1:6" s="11" customFormat="1" ht="12.75">
      <c r="A39" s="19"/>
      <c r="B39" s="7" t="s">
        <v>54</v>
      </c>
      <c r="C39" s="7">
        <f>C35+C36</f>
        <v>4206</v>
      </c>
      <c r="D39" s="24">
        <f>+D35+D36</f>
        <v>5201</v>
      </c>
      <c r="E39" s="27">
        <f>E35+E36</f>
        <v>9917.8</v>
      </c>
      <c r="F39" s="26">
        <f>+F35+F36</f>
        <v>15017</v>
      </c>
    </row>
    <row r="40" spans="1:6" s="11" customFormat="1" ht="9" customHeight="1">
      <c r="A40" s="19"/>
      <c r="B40" s="7"/>
      <c r="C40" s="7"/>
      <c r="D40" s="29"/>
      <c r="E40" s="27"/>
      <c r="F40" s="19"/>
    </row>
    <row r="41" spans="1:6" s="11" customFormat="1" ht="12.75">
      <c r="A41" s="19" t="s">
        <v>55</v>
      </c>
      <c r="B41" s="7" t="s">
        <v>56</v>
      </c>
      <c r="C41" s="19">
        <v>0</v>
      </c>
      <c r="D41" s="24">
        <v>0</v>
      </c>
      <c r="E41" s="25">
        <v>0</v>
      </c>
      <c r="F41" s="26">
        <v>0</v>
      </c>
    </row>
    <row r="42" spans="1:6" s="11" customFormat="1" ht="12" customHeight="1">
      <c r="A42" s="19"/>
      <c r="B42" s="7" t="s">
        <v>57</v>
      </c>
      <c r="C42" s="19">
        <v>0</v>
      </c>
      <c r="D42" s="24">
        <v>0</v>
      </c>
      <c r="E42" s="25">
        <v>0</v>
      </c>
      <c r="F42" s="26">
        <v>0</v>
      </c>
    </row>
    <row r="43" spans="1:6" s="11" customFormat="1" ht="12" customHeight="1">
      <c r="A43" s="19"/>
      <c r="B43" s="7" t="s">
        <v>58</v>
      </c>
      <c r="C43" s="19">
        <f>C41+C42</f>
        <v>0</v>
      </c>
      <c r="D43" s="24">
        <v>0</v>
      </c>
      <c r="E43" s="25">
        <f>E41+E42</f>
        <v>0</v>
      </c>
      <c r="F43" s="26">
        <v>0</v>
      </c>
    </row>
    <row r="44" spans="1:6" s="11" customFormat="1" ht="12.75" customHeight="1">
      <c r="A44" s="19"/>
      <c r="B44" s="7" t="s">
        <v>59</v>
      </c>
      <c r="C44" s="7"/>
      <c r="D44" s="29"/>
      <c r="E44" s="27"/>
      <c r="F44" s="19"/>
    </row>
    <row r="45" spans="1:6" s="11" customFormat="1" ht="12.75" customHeight="1">
      <c r="A45" s="19"/>
      <c r="B45" s="7"/>
      <c r="C45" s="7"/>
      <c r="D45" s="29"/>
      <c r="E45" s="27"/>
      <c r="F45" s="19"/>
    </row>
    <row r="46" spans="1:6" s="11" customFormat="1" ht="12.75">
      <c r="A46" s="19" t="s">
        <v>60</v>
      </c>
      <c r="B46" s="7" t="s">
        <v>61</v>
      </c>
      <c r="C46" s="7"/>
      <c r="D46" s="29"/>
      <c r="E46" s="27"/>
      <c r="F46" s="19"/>
    </row>
    <row r="47" spans="1:6" s="11" customFormat="1" ht="12.75">
      <c r="A47" s="19"/>
      <c r="B47" s="7" t="s">
        <v>62</v>
      </c>
      <c r="C47" s="7"/>
      <c r="D47" s="29"/>
      <c r="E47" s="27"/>
      <c r="F47" s="19"/>
    </row>
    <row r="48" spans="1:6" s="11" customFormat="1" ht="14.25" customHeight="1" thickBot="1">
      <c r="A48" s="19"/>
      <c r="B48" s="11" t="s">
        <v>63</v>
      </c>
      <c r="C48" s="41">
        <f>C39+C43</f>
        <v>4206</v>
      </c>
      <c r="D48" s="42">
        <f>+D39</f>
        <v>5201</v>
      </c>
      <c r="E48" s="43">
        <f>E39+E43</f>
        <v>9917.8</v>
      </c>
      <c r="F48" s="41">
        <f>F39+F43</f>
        <v>15017</v>
      </c>
    </row>
    <row r="49" ht="13.5" thickTop="1">
      <c r="E49" s="45"/>
    </row>
    <row r="50" spans="1:6" s="11" customFormat="1" ht="12.75">
      <c r="A50" s="19" t="s">
        <v>64</v>
      </c>
      <c r="B50" s="7" t="s">
        <v>65</v>
      </c>
      <c r="C50" s="46"/>
      <c r="D50" s="47"/>
      <c r="E50" s="48"/>
      <c r="F50" s="46"/>
    </row>
    <row r="51" spans="1:6" s="11" customFormat="1" ht="12.75">
      <c r="A51" s="19"/>
      <c r="B51" s="7" t="s">
        <v>66</v>
      </c>
      <c r="C51" s="46"/>
      <c r="D51" s="47"/>
      <c r="E51" s="48"/>
      <c r="F51" s="46"/>
    </row>
    <row r="52" spans="1:6" s="11" customFormat="1" ht="12.75">
      <c r="A52" s="49"/>
      <c r="B52" s="7" t="s">
        <v>67</v>
      </c>
      <c r="C52" s="46"/>
      <c r="D52" s="46"/>
      <c r="E52" s="48"/>
      <c r="F52" s="46"/>
    </row>
    <row r="53" spans="1:4" s="11" customFormat="1" ht="12" customHeight="1">
      <c r="A53" s="49"/>
      <c r="B53" s="7" t="s">
        <v>68</v>
      </c>
      <c r="D53" s="34"/>
    </row>
    <row r="54" spans="1:6" s="11" customFormat="1" ht="12" customHeight="1">
      <c r="A54" s="49"/>
      <c r="B54" s="7" t="s">
        <v>69</v>
      </c>
      <c r="C54" s="50">
        <f>+C48/370</f>
        <v>11.367567567567567</v>
      </c>
      <c r="D54" s="51">
        <f>+D48/370</f>
        <v>14.056756756756757</v>
      </c>
      <c r="E54" s="50">
        <f>+E48/370</f>
        <v>26.804864864864864</v>
      </c>
      <c r="F54" s="50">
        <f>+F48/370</f>
        <v>40.586486486486486</v>
      </c>
    </row>
    <row r="55" spans="1:6" s="11" customFormat="1" ht="12" customHeight="1">
      <c r="A55" s="49"/>
      <c r="B55" s="7" t="s">
        <v>70</v>
      </c>
      <c r="C55" s="50"/>
      <c r="D55" s="51"/>
      <c r="E55" s="50"/>
      <c r="F55" s="50"/>
    </row>
    <row r="56" spans="1:6" s="11" customFormat="1" ht="12" customHeight="1">
      <c r="A56" s="49"/>
      <c r="B56" s="7" t="s">
        <v>69</v>
      </c>
      <c r="C56" s="50">
        <f>+C54</f>
        <v>11.367567567567567</v>
      </c>
      <c r="D56" s="50">
        <f>+D54</f>
        <v>14.056756756756757</v>
      </c>
      <c r="E56" s="52">
        <f>+E54</f>
        <v>26.804864864864864</v>
      </c>
      <c r="F56" s="50">
        <f>+F54</f>
        <v>40.586486486486486</v>
      </c>
    </row>
    <row r="57" spans="3:6" s="11" customFormat="1" ht="12.75">
      <c r="C57" s="46"/>
      <c r="D57" s="47"/>
      <c r="E57" s="46"/>
      <c r="F57" s="46"/>
    </row>
    <row r="58" spans="1:6" s="11" customFormat="1" ht="12.75">
      <c r="A58" s="19" t="s">
        <v>71</v>
      </c>
      <c r="B58" s="7" t="s">
        <v>72</v>
      </c>
      <c r="C58" s="53">
        <v>5</v>
      </c>
      <c r="D58" s="46">
        <v>3.6</v>
      </c>
      <c r="E58" s="54">
        <v>5</v>
      </c>
      <c r="F58" s="55">
        <v>3.6</v>
      </c>
    </row>
    <row r="59" spans="1:6" s="59" customFormat="1" ht="15.75" customHeight="1">
      <c r="A59" s="56" t="s">
        <v>73</v>
      </c>
      <c r="B59" s="57" t="s">
        <v>74</v>
      </c>
      <c r="C59" s="58" t="s">
        <v>75</v>
      </c>
      <c r="D59" s="57"/>
      <c r="E59" s="57"/>
      <c r="F59" s="57"/>
    </row>
    <row r="60" spans="1:6" s="11" customFormat="1" ht="18.75" customHeight="1">
      <c r="A60" s="19"/>
      <c r="B60" s="7"/>
      <c r="C60" s="7"/>
      <c r="D60" s="7"/>
      <c r="E60" s="7"/>
      <c r="F60" s="7"/>
    </row>
    <row r="61" spans="3:6" ht="12.75">
      <c r="C61" s="26" t="s">
        <v>76</v>
      </c>
      <c r="D61" s="24"/>
      <c r="E61" s="60" t="s">
        <v>77</v>
      </c>
      <c r="F61" s="60"/>
    </row>
    <row r="62" spans="3:6" ht="12.75">
      <c r="C62" s="26" t="s">
        <v>78</v>
      </c>
      <c r="D62" s="24"/>
      <c r="E62" s="60" t="s">
        <v>79</v>
      </c>
      <c r="F62" s="60"/>
    </row>
    <row r="63" spans="3:6" ht="12.75">
      <c r="C63" s="61" t="s">
        <v>11</v>
      </c>
      <c r="D63" s="62"/>
      <c r="E63" s="61" t="s">
        <v>80</v>
      </c>
      <c r="F63" s="61"/>
    </row>
    <row r="64" spans="1:6" ht="21.75" customHeight="1">
      <c r="A64" s="44">
        <v>5</v>
      </c>
      <c r="B64" s="2" t="s">
        <v>81</v>
      </c>
      <c r="C64" s="46">
        <v>2.47</v>
      </c>
      <c r="D64" s="47"/>
      <c r="E64" s="63">
        <v>2.2</v>
      </c>
      <c r="F64" s="63"/>
    </row>
    <row r="65" spans="3:6" ht="12.75">
      <c r="C65" s="7"/>
      <c r="D65" s="7"/>
      <c r="E65" s="7"/>
      <c r="F65" s="7"/>
    </row>
    <row r="66" ht="12.75">
      <c r="A66" s="5" t="s">
        <v>82</v>
      </c>
    </row>
  </sheetData>
  <mergeCells count="2">
    <mergeCell ref="C6:D6"/>
    <mergeCell ref="E6:F6"/>
  </mergeCells>
  <printOptions/>
  <pageMargins left="0.75" right="0.75" top="0.75" bottom="0.75" header="0.5" footer="0.5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52"/>
  <sheetViews>
    <sheetView workbookViewId="0" topLeftCell="A46">
      <selection activeCell="C57" sqref="C57"/>
    </sheetView>
  </sheetViews>
  <sheetFormatPr defaultColWidth="9.140625" defaultRowHeight="12.75"/>
  <cols>
    <col min="1" max="1" width="3.7109375" style="64" customWidth="1"/>
    <col min="2" max="2" width="49.140625" style="64" customWidth="1"/>
    <col min="3" max="3" width="13.7109375" style="65" bestFit="1" customWidth="1"/>
    <col min="4" max="4" width="11.140625" style="0" hidden="1" customWidth="1"/>
    <col min="5" max="5" width="11.140625" style="0" customWidth="1"/>
    <col min="6" max="6" width="16.00390625" style="65" bestFit="1" customWidth="1"/>
    <col min="7" max="16384" width="9.140625" style="65" customWidth="1"/>
  </cols>
  <sheetData>
    <row r="1" ht="18.75">
      <c r="A1" s="1" t="str">
        <f>'[2]p&amp;l'!A1</f>
        <v>HABIB CORPORATION BERHAD (397979-A)</v>
      </c>
    </row>
    <row r="2" ht="15.75">
      <c r="A2" s="66" t="s">
        <v>1</v>
      </c>
    </row>
    <row r="3" ht="15.75">
      <c r="A3" s="66" t="s">
        <v>2</v>
      </c>
    </row>
    <row r="4" spans="1:2" ht="15.75">
      <c r="A4" s="67" t="s">
        <v>83</v>
      </c>
      <c r="B4" s="67"/>
    </row>
    <row r="5" spans="1:6" s="69" customFormat="1" ht="25.5" customHeight="1">
      <c r="A5" s="66"/>
      <c r="B5" s="66"/>
      <c r="C5" s="68" t="s">
        <v>84</v>
      </c>
      <c r="D5"/>
      <c r="E5"/>
      <c r="F5" s="68" t="s">
        <v>84</v>
      </c>
    </row>
    <row r="6" spans="1:6" s="69" customFormat="1" ht="15.75">
      <c r="A6" s="66"/>
      <c r="B6" s="66"/>
      <c r="C6" s="68" t="s">
        <v>85</v>
      </c>
      <c r="D6"/>
      <c r="E6"/>
      <c r="F6" s="68" t="s">
        <v>86</v>
      </c>
    </row>
    <row r="7" spans="1:6" s="69" customFormat="1" ht="15.75">
      <c r="A7" s="66"/>
      <c r="B7" s="66"/>
      <c r="C7" s="68" t="s">
        <v>87</v>
      </c>
      <c r="D7"/>
      <c r="E7"/>
      <c r="F7" s="68" t="s">
        <v>79</v>
      </c>
    </row>
    <row r="8" spans="1:6" s="69" customFormat="1" ht="15.75">
      <c r="A8" s="66"/>
      <c r="B8" s="66"/>
      <c r="C8" s="68" t="s">
        <v>11</v>
      </c>
      <c r="D8"/>
      <c r="E8"/>
      <c r="F8" s="68" t="s">
        <v>80</v>
      </c>
    </row>
    <row r="9" spans="1:6" s="69" customFormat="1" ht="15.75">
      <c r="A9" s="70"/>
      <c r="B9" s="66"/>
      <c r="C9" s="68" t="s">
        <v>14</v>
      </c>
      <c r="D9"/>
      <c r="E9"/>
      <c r="F9" s="68" t="s">
        <v>15</v>
      </c>
    </row>
    <row r="10" spans="1:6" s="73" customFormat="1" ht="20.25">
      <c r="A10" s="66" t="s">
        <v>88</v>
      </c>
      <c r="B10" s="71"/>
      <c r="C10" s="72" t="s">
        <v>17</v>
      </c>
      <c r="D10"/>
      <c r="E10"/>
      <c r="F10" s="72" t="s">
        <v>17</v>
      </c>
    </row>
    <row r="11" spans="1:6" ht="33.75" customHeight="1">
      <c r="A11" s="74" t="s">
        <v>89</v>
      </c>
      <c r="B11" s="74"/>
      <c r="C11" s="64">
        <v>33295</v>
      </c>
      <c r="F11" s="64">
        <v>27931.962</v>
      </c>
    </row>
    <row r="12" spans="1:6" ht="15.75">
      <c r="A12" s="74"/>
      <c r="B12" s="74"/>
      <c r="C12" s="64"/>
      <c r="F12" s="64"/>
    </row>
    <row r="13" spans="1:6" ht="15.75">
      <c r="A13" s="74" t="s">
        <v>90</v>
      </c>
      <c r="B13" s="74"/>
      <c r="C13" s="64"/>
      <c r="F13" s="64"/>
    </row>
    <row r="14" spans="1:6" ht="15.75">
      <c r="A14" s="74"/>
      <c r="B14" s="74" t="s">
        <v>91</v>
      </c>
      <c r="C14" s="75">
        <v>87988</v>
      </c>
      <c r="F14" s="75">
        <v>78793.182</v>
      </c>
    </row>
    <row r="15" spans="1:6" ht="15.75">
      <c r="A15" s="74"/>
      <c r="B15" s="74" t="s">
        <v>92</v>
      </c>
      <c r="C15" s="77">
        <v>5975</v>
      </c>
      <c r="F15" s="77">
        <v>7872.289</v>
      </c>
    </row>
    <row r="16" spans="1:6" ht="15.75">
      <c r="A16" s="74"/>
      <c r="B16" s="74" t="s">
        <v>93</v>
      </c>
      <c r="C16" s="77">
        <v>5265</v>
      </c>
      <c r="F16" s="77">
        <v>1595.759</v>
      </c>
    </row>
    <row r="17" spans="1:6" ht="15.75">
      <c r="A17" s="74"/>
      <c r="B17" s="74" t="s">
        <v>94</v>
      </c>
      <c r="C17" s="77">
        <v>31</v>
      </c>
      <c r="F17" s="77">
        <v>29.015</v>
      </c>
    </row>
    <row r="18" spans="1:6" ht="15.75">
      <c r="A18" s="74"/>
      <c r="B18" s="74" t="s">
        <v>95</v>
      </c>
      <c r="C18" s="77">
        <v>0</v>
      </c>
      <c r="F18" s="77">
        <v>112.5</v>
      </c>
    </row>
    <row r="19" spans="1:6" ht="15.75">
      <c r="A19" s="74"/>
      <c r="B19" s="74" t="s">
        <v>96</v>
      </c>
      <c r="C19" s="79">
        <f>+'[3]SummaryBS'!S17/1000</f>
        <v>2979.272</v>
      </c>
      <c r="F19" s="79">
        <v>1748.034</v>
      </c>
    </row>
    <row r="20" spans="1:6" ht="15.75">
      <c r="A20" s="74"/>
      <c r="B20" s="74"/>
      <c r="C20" s="78">
        <f>SUM(C14:C19)</f>
        <v>102238.272</v>
      </c>
      <c r="F20" s="78">
        <f>SUM(F14:F19)</f>
        <v>90150.77900000001</v>
      </c>
    </row>
    <row r="21" spans="1:6" ht="15.75">
      <c r="A21" s="74"/>
      <c r="B21" s="74"/>
      <c r="C21" s="78"/>
      <c r="F21" s="78"/>
    </row>
    <row r="22" spans="1:6" ht="15.75">
      <c r="A22" s="74" t="s">
        <v>97</v>
      </c>
      <c r="B22" s="74"/>
      <c r="C22" s="78"/>
      <c r="F22" s="78"/>
    </row>
    <row r="23" spans="1:6" ht="15.75">
      <c r="A23" s="74"/>
      <c r="B23" s="74" t="s">
        <v>98</v>
      </c>
      <c r="C23" s="75">
        <v>14385</v>
      </c>
      <c r="F23" s="75">
        <v>16213.55</v>
      </c>
    </row>
    <row r="24" spans="1:6" ht="15.75">
      <c r="A24" s="74"/>
      <c r="B24" s="74" t="s">
        <v>99</v>
      </c>
      <c r="C24" s="77">
        <v>1779</v>
      </c>
      <c r="F24" s="77">
        <v>1641.652</v>
      </c>
    </row>
    <row r="25" spans="1:6" ht="15.75">
      <c r="A25" s="74"/>
      <c r="B25" s="74" t="s">
        <v>100</v>
      </c>
      <c r="C25" s="77">
        <f>3829+9262+2442</f>
        <v>15533</v>
      </c>
      <c r="F25" s="77">
        <v>11575.541</v>
      </c>
    </row>
    <row r="26" spans="1:6" ht="15.75">
      <c r="A26" s="74"/>
      <c r="B26" s="74" t="s">
        <v>101</v>
      </c>
      <c r="C26" s="77">
        <v>918</v>
      </c>
      <c r="F26" s="77">
        <v>0</v>
      </c>
    </row>
    <row r="27" spans="1:6" ht="15.75">
      <c r="A27" s="74"/>
      <c r="B27" s="74" t="s">
        <v>102</v>
      </c>
      <c r="C27" s="79">
        <v>0</v>
      </c>
      <c r="F27" s="79">
        <v>1332</v>
      </c>
    </row>
    <row r="28" spans="1:6" ht="15.75">
      <c r="A28" s="74"/>
      <c r="B28" s="74"/>
      <c r="C28" s="78">
        <f>SUM(C23:C27)</f>
        <v>32615</v>
      </c>
      <c r="F28" s="78">
        <f>SUM(F23:F27)</f>
        <v>30762.742999999995</v>
      </c>
    </row>
    <row r="29" spans="1:6" ht="15.75">
      <c r="A29" s="74"/>
      <c r="B29" s="74"/>
      <c r="C29" s="78"/>
      <c r="F29" s="78"/>
    </row>
    <row r="30" spans="1:6" ht="15.75">
      <c r="A30" s="74"/>
      <c r="B30" s="74" t="s">
        <v>103</v>
      </c>
      <c r="C30" s="64">
        <f>+C20-C28</f>
        <v>69623.272</v>
      </c>
      <c r="F30" s="64">
        <f>+F20-F28</f>
        <v>59388.036000000015</v>
      </c>
    </row>
    <row r="31" spans="1:6" ht="15.75">
      <c r="A31" s="74"/>
      <c r="B31" s="74"/>
      <c r="C31" s="64"/>
      <c r="F31" s="64"/>
    </row>
    <row r="32" spans="1:6" ht="15.75">
      <c r="A32" s="74" t="s">
        <v>104</v>
      </c>
      <c r="B32" s="74"/>
      <c r="C32" s="64">
        <v>0</v>
      </c>
      <c r="F32" s="64">
        <v>18.22</v>
      </c>
    </row>
    <row r="33" spans="1:6" ht="15.75">
      <c r="A33" s="74"/>
      <c r="B33" s="74"/>
      <c r="C33" s="64"/>
      <c r="F33" s="64"/>
    </row>
    <row r="34" spans="1:6" ht="16.5" thickBot="1">
      <c r="A34" s="74"/>
      <c r="B34" s="74"/>
      <c r="C34" s="81">
        <f>+C30+C32+C11</f>
        <v>102918.272</v>
      </c>
      <c r="F34" s="81">
        <f>+F30+F32+F11</f>
        <v>87338.21800000002</v>
      </c>
    </row>
    <row r="35" spans="1:6" ht="16.5" thickTop="1">
      <c r="A35" s="74"/>
      <c r="B35" s="74"/>
      <c r="C35" s="64"/>
      <c r="F35" s="64"/>
    </row>
    <row r="36" spans="1:6" ht="15.75">
      <c r="A36" s="74" t="s">
        <v>105</v>
      </c>
      <c r="B36" s="74"/>
      <c r="C36" s="64"/>
      <c r="F36" s="64"/>
    </row>
    <row r="37" spans="1:6" ht="22.5" customHeight="1">
      <c r="A37" s="74" t="s">
        <v>106</v>
      </c>
      <c r="B37" s="74"/>
      <c r="C37" s="64">
        <v>37000</v>
      </c>
      <c r="F37" s="64">
        <v>37000</v>
      </c>
    </row>
    <row r="38" spans="1:6" ht="15.75">
      <c r="A38" s="74"/>
      <c r="B38" s="74"/>
      <c r="C38" s="64"/>
      <c r="F38" s="64"/>
    </row>
    <row r="39" spans="1:6" ht="15.75">
      <c r="A39" s="74" t="s">
        <v>107</v>
      </c>
      <c r="B39" s="74"/>
      <c r="C39" s="64"/>
      <c r="F39" s="64"/>
    </row>
    <row r="40" spans="1:6" ht="15.75">
      <c r="A40" s="74"/>
      <c r="B40" s="74" t="s">
        <v>108</v>
      </c>
      <c r="C40" s="75">
        <v>8341</v>
      </c>
      <c r="F40" s="75">
        <v>8341</v>
      </c>
    </row>
    <row r="41" spans="1:6" ht="15.75">
      <c r="A41" s="74"/>
      <c r="B41" s="74" t="s">
        <v>109</v>
      </c>
      <c r="C41" s="79">
        <v>46078</v>
      </c>
      <c r="F41" s="79">
        <v>36159.768</v>
      </c>
    </row>
    <row r="42" spans="1:6" ht="15.75">
      <c r="A42" s="74"/>
      <c r="B42" s="74"/>
      <c r="C42" s="76">
        <f>SUM(C40:C41)</f>
        <v>54419</v>
      </c>
      <c r="F42" s="76">
        <f>SUM(F40:F41)</f>
        <v>44500.768</v>
      </c>
    </row>
    <row r="43" spans="1:6" ht="15.75">
      <c r="A43" s="74"/>
      <c r="B43" s="74"/>
      <c r="C43" s="80"/>
      <c r="F43" s="80"/>
    </row>
    <row r="44" spans="1:6" ht="15.75">
      <c r="A44" s="74"/>
      <c r="B44" s="74" t="s">
        <v>110</v>
      </c>
      <c r="C44" s="64">
        <f>C37+C42</f>
        <v>91419</v>
      </c>
      <c r="F44" s="64">
        <f>F37+F42</f>
        <v>81500.768</v>
      </c>
    </row>
    <row r="45" spans="1:6" ht="37.5" customHeight="1">
      <c r="A45" s="74" t="s">
        <v>111</v>
      </c>
      <c r="B45" s="74"/>
      <c r="C45" s="64">
        <v>176</v>
      </c>
      <c r="F45" s="64">
        <v>105.046</v>
      </c>
    </row>
    <row r="46" spans="1:6" ht="27.75" customHeight="1">
      <c r="A46" s="74" t="s">
        <v>112</v>
      </c>
      <c r="B46" s="74"/>
      <c r="C46" s="64">
        <v>11276</v>
      </c>
      <c r="F46" s="64">
        <v>5620.768</v>
      </c>
    </row>
    <row r="47" spans="1:6" ht="27.75" customHeight="1">
      <c r="A47" s="74" t="s">
        <v>113</v>
      </c>
      <c r="B47" s="74"/>
      <c r="C47" s="64">
        <v>21</v>
      </c>
      <c r="F47" s="64">
        <v>85.334</v>
      </c>
    </row>
    <row r="48" spans="1:6" ht="27.75" customHeight="1">
      <c r="A48" s="74" t="s">
        <v>114</v>
      </c>
      <c r="B48" s="74"/>
      <c r="C48" s="64">
        <v>26</v>
      </c>
      <c r="F48" s="64">
        <v>26.3</v>
      </c>
    </row>
    <row r="49" spans="1:6" ht="15.75">
      <c r="A49" s="74"/>
      <c r="B49" s="74"/>
      <c r="C49" s="64"/>
      <c r="F49" s="80"/>
    </row>
    <row r="50" spans="1:6" ht="16.5" thickBot="1">
      <c r="A50" s="74"/>
      <c r="B50" s="74"/>
      <c r="C50" s="81">
        <f>SUM(C44:C49)</f>
        <v>102918</v>
      </c>
      <c r="F50" s="81">
        <f>SUM(F44:F49)</f>
        <v>87338.216</v>
      </c>
    </row>
    <row r="51" spans="1:6" ht="19.5" customHeight="1" thickTop="1">
      <c r="A51" s="74"/>
      <c r="B51" s="74"/>
      <c r="F51" s="64"/>
    </row>
    <row r="52" spans="1:6" ht="15.75">
      <c r="A52" s="82" t="s">
        <v>115</v>
      </c>
      <c r="C52" s="83">
        <f>IF(C37&gt;0,(C44-C32)/C37,0)</f>
        <v>2.4707837837837836</v>
      </c>
      <c r="F52" s="83">
        <f>IF(F37&gt;0,(F44-F32)/F37,0)</f>
        <v>2.202231027027027</v>
      </c>
    </row>
  </sheetData>
  <mergeCells count="1">
    <mergeCell ref="A4:B4"/>
  </mergeCells>
  <printOptions/>
  <pageMargins left="0.75" right="0.75" top="0.75" bottom="0.75" header="0.5" footer="0.5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 PUNG</dc:creator>
  <cp:keywords/>
  <dc:description/>
  <cp:lastModifiedBy>MAH PUNG</cp:lastModifiedBy>
  <cp:lastPrinted>2001-02-22T22:11:35Z</cp:lastPrinted>
  <dcterms:created xsi:type="dcterms:W3CDTF">2001-02-22T22:09:14Z</dcterms:created>
  <dcterms:modified xsi:type="dcterms:W3CDTF">2001-02-22T22:19:07Z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341118D3">
    <vt:lpwstr/>
  </property>
  <property fmtid="{D5CDD505-2E9C-101B-9397-08002B2CF9AE}" pid="13" name="IVID1F640B07">
    <vt:lpwstr/>
  </property>
  <property fmtid="{D5CDD505-2E9C-101B-9397-08002B2CF9AE}" pid="14" name="IVID256611F8">
    <vt:lpwstr/>
  </property>
  <property fmtid="{D5CDD505-2E9C-101B-9397-08002B2CF9AE}" pid="15" name="IVID1C8015DC">
    <vt:lpwstr/>
  </property>
  <property fmtid="{D5CDD505-2E9C-101B-9397-08002B2CF9AE}" pid="16" name="IVIDCC18BE74">
    <vt:lpwstr/>
  </property>
  <property fmtid="{D5CDD505-2E9C-101B-9397-08002B2CF9AE}" pid="17" name="IVID174917F6">
    <vt:lpwstr/>
  </property>
  <property fmtid="{D5CDD505-2E9C-101B-9397-08002B2CF9AE}" pid="18" name="IVID413C10FD">
    <vt:lpwstr/>
  </property>
  <property fmtid="{D5CDD505-2E9C-101B-9397-08002B2CF9AE}" pid="19" name="IVID23386383">
    <vt:lpwstr/>
  </property>
  <property fmtid="{D5CDD505-2E9C-101B-9397-08002B2CF9AE}" pid="20" name="IVID9854469A">
    <vt:lpwstr/>
  </property>
  <property fmtid="{D5CDD505-2E9C-101B-9397-08002B2CF9AE}" pid="21" name="IVIDE4E175BB">
    <vt:lpwstr/>
  </property>
  <property fmtid="{D5CDD505-2E9C-101B-9397-08002B2CF9AE}" pid="22" name="IVID1D7014DE">
    <vt:lpwstr/>
  </property>
  <property fmtid="{D5CDD505-2E9C-101B-9397-08002B2CF9AE}" pid="23" name="IVIDB5A18F1">
    <vt:lpwstr/>
  </property>
  <property fmtid="{D5CDD505-2E9C-101B-9397-08002B2CF9AE}" pid="24" name="IVID2C631CDA">
    <vt:lpwstr/>
  </property>
  <property fmtid="{D5CDD505-2E9C-101B-9397-08002B2CF9AE}" pid="25" name="IVID31621908">
    <vt:lpwstr/>
  </property>
  <property fmtid="{D5CDD505-2E9C-101B-9397-08002B2CF9AE}" pid="26" name="IVIDD2E1000">
    <vt:lpwstr/>
  </property>
  <property fmtid="{D5CDD505-2E9C-101B-9397-08002B2CF9AE}" pid="27" name="IVID7CE0309">
    <vt:lpwstr/>
  </property>
  <property fmtid="{D5CDD505-2E9C-101B-9397-08002B2CF9AE}" pid="28" name="IVID311D0EF5">
    <vt:lpwstr/>
  </property>
  <property fmtid="{D5CDD505-2E9C-101B-9397-08002B2CF9AE}" pid="29" name="IVID304112D7">
    <vt:lpwstr/>
  </property>
  <property fmtid="{D5CDD505-2E9C-101B-9397-08002B2CF9AE}" pid="30" name="IVID182D16DE">
    <vt:lpwstr/>
  </property>
  <property fmtid="{D5CDD505-2E9C-101B-9397-08002B2CF9AE}" pid="31" name="IVID1A471B0A">
    <vt:lpwstr/>
  </property>
  <property fmtid="{D5CDD505-2E9C-101B-9397-08002B2CF9AE}" pid="32" name="IVID2F3017DD">
    <vt:lpwstr/>
  </property>
  <property fmtid="{D5CDD505-2E9C-101B-9397-08002B2CF9AE}" pid="33" name="IVID362715D4">
    <vt:lpwstr/>
  </property>
  <property fmtid="{D5CDD505-2E9C-101B-9397-08002B2CF9AE}" pid="34" name="IVID17E60E29">
    <vt:lpwstr/>
  </property>
  <property fmtid="{D5CDD505-2E9C-101B-9397-08002B2CF9AE}" pid="35" name="IVID8A39CC85">
    <vt:lpwstr/>
  </property>
  <property fmtid="{D5CDD505-2E9C-101B-9397-08002B2CF9AE}" pid="36" name="IVID3F2F15D4">
    <vt:lpwstr/>
  </property>
  <property fmtid="{D5CDD505-2E9C-101B-9397-08002B2CF9AE}" pid="37" name="IVID171012DC">
    <vt:lpwstr/>
  </property>
  <property fmtid="{D5CDD505-2E9C-101B-9397-08002B2CF9AE}" pid="38" name="IVID3C1112E3">
    <vt:lpwstr/>
  </property>
</Properties>
</file>